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<sst xmlns="http://schemas.openxmlformats.org/spreadsheetml/2006/main" count="101" uniqueCount="59">
  <si>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Office</t>
  </si>
  <si>
    <t>Retail</t>
  </si>
  <si>
    <t xml:space="preserve">parking </t>
  </si>
  <si>
    <t>spaces</t>
  </si>
  <si>
    <t>Sq.ft</t>
  </si>
  <si>
    <t>required</t>
  </si>
  <si>
    <t>per building</t>
  </si>
  <si>
    <t>per sq.</t>
  </si>
  <si>
    <t>HDD (Historical Design District)</t>
  </si>
  <si>
    <t>Bulding  E</t>
  </si>
  <si>
    <t>2 Post Road West</t>
  </si>
  <si>
    <t>(ex- Hotel restaurant)</t>
  </si>
  <si>
    <t xml:space="preserve">office </t>
  </si>
  <si>
    <t>1st floor</t>
  </si>
  <si>
    <t>(ex Hotel Guest floors)</t>
  </si>
  <si>
    <t>office</t>
  </si>
  <si>
    <t>upper floors</t>
  </si>
  <si>
    <t>Bulding  E ext.</t>
  </si>
  <si>
    <t>8 Post Road West</t>
  </si>
  <si>
    <t>(ex-Hotel restaurant extention)</t>
  </si>
  <si>
    <t>retail</t>
  </si>
  <si>
    <t xml:space="preserve"> </t>
  </si>
  <si>
    <t>(ex hotel extention)</t>
  </si>
  <si>
    <t>2nd floor</t>
  </si>
  <si>
    <t>Bulding  F</t>
  </si>
  <si>
    <t>14 Post Road West</t>
  </si>
  <si>
    <t>(ex Taylor flowers)</t>
  </si>
  <si>
    <t xml:space="preserve">(ex-hotel Seville Suite) </t>
  </si>
  <si>
    <t>Bulding  G</t>
  </si>
  <si>
    <t>18 Post Road West</t>
  </si>
  <si>
    <t>L'Antiquaire</t>
  </si>
  <si>
    <t>Bulding  D</t>
  </si>
  <si>
    <t>6 Wilton Road</t>
  </si>
  <si>
    <t xml:space="preserve">leased - Poggenpohl </t>
  </si>
  <si>
    <t>leased - National Hall Capital</t>
  </si>
  <si>
    <t>Bulding C</t>
  </si>
  <si>
    <t>12 Wilton Road</t>
  </si>
  <si>
    <t>(ex Signorello2)</t>
  </si>
  <si>
    <t xml:space="preserve">retail </t>
  </si>
  <si>
    <t>leased - Green Tree</t>
  </si>
  <si>
    <t>Total HDD sq.ft.</t>
  </si>
  <si>
    <t>Parking spaces required</t>
  </si>
  <si>
    <t>GBD (General Business District) was not addressed in Greenfield proposal - FOR INFORMATION ONLY</t>
  </si>
  <si>
    <t>Bulding B</t>
  </si>
  <si>
    <t>16 Wilton Road</t>
  </si>
  <si>
    <t>Mellon Bank</t>
  </si>
  <si>
    <t>Bulding A</t>
  </si>
  <si>
    <t>20 Wilton Road</t>
  </si>
  <si>
    <t>vacant</t>
  </si>
  <si>
    <t>Coppola</t>
  </si>
  <si>
    <t>Total GBD sq.ft.</t>
  </si>
  <si>
    <t>Total HDD + GDB sq.ft.</t>
  </si>
  <si>
    <t>Total parking spaces required</t>
  </si>
  <si>
    <t>Total available parking spaces</t>
  </si>
  <si>
    <t xml:space="preserve">PARKING WAS NOT ADDRESSED by Greenfield Partners </t>
  </si>
  <si>
    <t>Parking Space short fall</t>
  </si>
  <si>
    <t>Previous designation</t>
  </si>
  <si>
    <t>NOW</t>
  </si>
  <si>
    <t xml:space="preserve">Surface Allocation &amp; Parking after P&amp;Z 12/3/09 decision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</si>
</sst>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QuickType Condensed"/>
      <family val="2"/>
    </font>
    <font>
      <sz val="10"/>
      <name val="QuickType Condensed"/>
      <family val="2"/>
    </font>
    <font>
      <sz val="10"/>
      <color indexed="55"/>
      <name val="QuickType Condensed"/>
      <family val="2"/>
    </font>
    <font>
      <sz val="10"/>
      <color indexed="8"/>
      <name val="QuickType Condensed"/>
      <family val="2"/>
    </font>
    <font>
      <b/>
      <sz val="10"/>
      <color indexed="8"/>
      <name val="QuickType Condensed"/>
      <family val="2"/>
    </font>
    <font>
      <sz val="10"/>
      <color indexed="22"/>
      <name val="QuickType Condensed"/>
      <family val="2"/>
    </font>
    <font>
      <sz val="9"/>
      <color indexed="8"/>
      <name val="QuickType Condensed"/>
      <family val="2"/>
    </font>
    <font>
      <b/>
      <sz val="11"/>
      <name val="QuickType Condensed"/>
      <family val="2"/>
    </font>
    <font>
      <sz val="10"/>
      <color indexed="60"/>
      <name val="QuickType Condensed"/>
      <family val="2"/>
    </font>
    <font>
      <b/>
      <sz val="10"/>
      <color indexed="60"/>
      <name val="QuickType Condensed"/>
      <family val="2"/>
    </font>
    <font>
      <b/>
      <sz val="10"/>
      <color indexed="10"/>
      <name val="QuickType Condens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9" fontId="2" fillId="0" borderId="0" xfId="57" applyFont="1" applyAlignment="1">
      <alignment/>
    </xf>
    <xf numFmtId="164" fontId="2" fillId="0" borderId="0" xfId="42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3" fillId="0" borderId="11" xfId="42" applyNumberFormat="1" applyFont="1" applyBorder="1" applyAlignment="1">
      <alignment/>
    </xf>
    <xf numFmtId="164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42" applyNumberFormat="1" applyFont="1" applyFill="1" applyAlignment="1">
      <alignment/>
    </xf>
    <xf numFmtId="164" fontId="3" fillId="0" borderId="11" xfId="42" applyNumberFormat="1" applyFont="1" applyFill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/>
    </xf>
    <xf numFmtId="0" fontId="3" fillId="0" borderId="13" xfId="0" applyFont="1" applyBorder="1" applyAlignment="1">
      <alignment/>
    </xf>
    <xf numFmtId="0" fontId="7" fillId="20" borderId="1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9" fontId="2" fillId="20" borderId="0" xfId="57" applyFont="1" applyFill="1" applyAlignment="1">
      <alignment horizontal="center"/>
    </xf>
    <xf numFmtId="9" fontId="2" fillId="0" borderId="0" xfId="57" applyFont="1" applyAlignment="1">
      <alignment horizontal="center"/>
    </xf>
    <xf numFmtId="9" fontId="2" fillId="0" borderId="0" xfId="57" applyFont="1" applyFill="1" applyAlignment="1">
      <alignment horizontal="center"/>
    </xf>
    <xf numFmtId="43" fontId="3" fillId="0" borderId="12" xfId="0" applyNumberFormat="1" applyFont="1" applyBorder="1" applyAlignment="1">
      <alignment/>
    </xf>
    <xf numFmtId="164" fontId="3" fillId="0" borderId="0" xfId="42" applyNumberFormat="1" applyFont="1" applyAlignment="1">
      <alignment horizontal="left"/>
    </xf>
    <xf numFmtId="164" fontId="3" fillId="0" borderId="13" xfId="0" applyNumberFormat="1" applyFont="1" applyBorder="1" applyAlignment="1">
      <alignment/>
    </xf>
    <xf numFmtId="9" fontId="2" fillId="0" borderId="12" xfId="57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9" fontId="2" fillId="0" borderId="0" xfId="57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43" fontId="2" fillId="4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9" fontId="11" fillId="0" borderId="0" xfId="57" applyFont="1" applyAlignment="1">
      <alignment horizontal="center"/>
    </xf>
    <xf numFmtId="43" fontId="2" fillId="4" borderId="15" xfId="0" applyNumberFormat="1" applyFont="1" applyFill="1" applyBorder="1" applyAlignment="1">
      <alignment/>
    </xf>
    <xf numFmtId="43" fontId="2" fillId="4" borderId="12" xfId="0" applyNumberFormat="1" applyFont="1" applyFill="1" applyBorder="1" applyAlignment="1">
      <alignment/>
    </xf>
    <xf numFmtId="43" fontId="12" fillId="24" borderId="17" xfId="0" applyNumberFormat="1" applyFont="1" applyFill="1" applyBorder="1" applyAlignment="1">
      <alignment/>
    </xf>
    <xf numFmtId="43" fontId="2" fillId="3" borderId="18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2" max="2" width="11.7109375" style="0" customWidth="1"/>
    <col min="3" max="3" width="19.421875" style="0" customWidth="1"/>
    <col min="8" max="8" width="0.71875" style="0" customWidth="1"/>
    <col min="9" max="9" width="7.7109375" style="0" customWidth="1"/>
    <col min="10" max="10" width="7.57421875" style="0" customWidth="1"/>
    <col min="11" max="11" width="8.140625" style="0" customWidth="1"/>
    <col min="15" max="15" width="1.7109375" style="0" customWidth="1"/>
  </cols>
  <sheetData>
    <row r="1" spans="1:14" ht="15">
      <c r="A1" s="53" t="s">
        <v>58</v>
      </c>
      <c r="B1" s="8"/>
      <c r="C1" s="9"/>
      <c r="D1" s="9"/>
      <c r="E1" s="9"/>
      <c r="F1" s="2"/>
      <c r="G1" s="3"/>
      <c r="H1" s="3"/>
      <c r="N1" s="8"/>
    </row>
    <row r="2" spans="1:14" ht="15">
      <c r="A2" s="8"/>
      <c r="B2" s="8"/>
      <c r="C2" s="9"/>
      <c r="D2" s="9"/>
      <c r="E2" s="9"/>
      <c r="F2" s="2"/>
      <c r="G2" s="3"/>
      <c r="H2" s="3"/>
      <c r="I2" s="10" t="s">
        <v>0</v>
      </c>
      <c r="J2" s="10" t="s">
        <v>1</v>
      </c>
      <c r="K2" s="54" t="s">
        <v>2</v>
      </c>
      <c r="L2" s="11" t="s">
        <v>2</v>
      </c>
      <c r="M2" s="11" t="s">
        <v>3</v>
      </c>
      <c r="N2" s="8"/>
    </row>
    <row r="3" spans="1:14" ht="15">
      <c r="A3" s="7" t="s">
        <v>8</v>
      </c>
      <c r="B3" s="8"/>
      <c r="C3" s="9"/>
      <c r="D3" s="9"/>
      <c r="E3" s="9"/>
      <c r="F3" s="2"/>
      <c r="G3" s="3"/>
      <c r="H3" s="3"/>
      <c r="I3" s="10" t="s">
        <v>4</v>
      </c>
      <c r="J3" s="10" t="s">
        <v>4</v>
      </c>
      <c r="K3" s="54" t="s">
        <v>5</v>
      </c>
      <c r="L3" s="11" t="s">
        <v>3</v>
      </c>
      <c r="M3" s="5" t="s">
        <v>6</v>
      </c>
      <c r="N3" s="8"/>
    </row>
    <row r="4" spans="1:14" ht="15">
      <c r="A4" s="7"/>
      <c r="B4" s="8"/>
      <c r="C4" s="12" t="s">
        <v>56</v>
      </c>
      <c r="D4" s="13" t="s">
        <v>57</v>
      </c>
      <c r="E4" s="9"/>
      <c r="F4" s="2"/>
      <c r="G4" s="3"/>
      <c r="H4" s="3"/>
      <c r="I4" s="10"/>
      <c r="J4" s="10"/>
      <c r="K4" s="54" t="s">
        <v>7</v>
      </c>
      <c r="L4" s="11" t="s">
        <v>5</v>
      </c>
      <c r="M4" s="11" t="s">
        <v>5</v>
      </c>
      <c r="N4" s="8"/>
    </row>
    <row r="5" spans="1:14" ht="15">
      <c r="A5" s="5" t="s">
        <v>9</v>
      </c>
      <c r="B5" s="5" t="s">
        <v>10</v>
      </c>
      <c r="C5" s="5" t="s">
        <v>11</v>
      </c>
      <c r="D5" s="10" t="s">
        <v>12</v>
      </c>
      <c r="E5" s="11" t="s">
        <v>13</v>
      </c>
      <c r="F5" s="14">
        <v>5146</v>
      </c>
      <c r="G5" s="14"/>
      <c r="H5" s="14"/>
      <c r="I5" s="8"/>
      <c r="J5" s="8"/>
      <c r="K5" s="55"/>
      <c r="L5" s="8"/>
      <c r="M5" s="8"/>
      <c r="N5" s="8"/>
    </row>
    <row r="6" spans="1:15" ht="15">
      <c r="A6" s="5"/>
      <c r="B6" s="5"/>
      <c r="C6" s="5" t="s">
        <v>14</v>
      </c>
      <c r="D6" s="10" t="s">
        <v>15</v>
      </c>
      <c r="E6" s="11" t="s">
        <v>16</v>
      </c>
      <c r="F6" s="15">
        <v>11514</v>
      </c>
      <c r="G6" s="15"/>
      <c r="H6" s="14"/>
      <c r="I6" s="8"/>
      <c r="J6" s="8"/>
      <c r="K6" s="54"/>
      <c r="L6" s="8"/>
      <c r="M6" s="5"/>
      <c r="N6" s="8"/>
      <c r="O6" s="1" t="s">
        <v>21</v>
      </c>
    </row>
    <row r="7" spans="1:15" ht="15">
      <c r="A7" s="5"/>
      <c r="B7" s="5"/>
      <c r="C7" s="5"/>
      <c r="D7" s="10"/>
      <c r="E7" s="11"/>
      <c r="F7" s="14"/>
      <c r="G7" s="14">
        <f>SUM(F5:F6)</f>
        <v>16660</v>
      </c>
      <c r="H7" s="14"/>
      <c r="I7" s="16">
        <f>G7</f>
        <v>16660</v>
      </c>
      <c r="J7" s="5"/>
      <c r="K7" s="54">
        <v>250</v>
      </c>
      <c r="L7" s="17">
        <f>G7/K7</f>
        <v>66.64</v>
      </c>
      <c r="M7" s="18">
        <f>L7</f>
        <v>66.64</v>
      </c>
      <c r="N7" s="8"/>
      <c r="O7" s="1" t="s">
        <v>21</v>
      </c>
    </row>
    <row r="8" spans="1:15" ht="15">
      <c r="A8" s="5" t="s">
        <v>17</v>
      </c>
      <c r="B8" s="5" t="s">
        <v>18</v>
      </c>
      <c r="C8" s="5" t="s">
        <v>19</v>
      </c>
      <c r="D8" s="10" t="s">
        <v>20</v>
      </c>
      <c r="E8" s="11" t="s">
        <v>13</v>
      </c>
      <c r="F8" s="14">
        <v>1010</v>
      </c>
      <c r="G8" s="14"/>
      <c r="H8" s="14"/>
      <c r="I8" s="5"/>
      <c r="J8" s="16">
        <f>F8</f>
        <v>1010</v>
      </c>
      <c r="K8" s="56">
        <v>180</v>
      </c>
      <c r="L8" s="17">
        <f>J8/K8</f>
        <v>5.611111111111111</v>
      </c>
      <c r="M8" s="18" t="s">
        <v>21</v>
      </c>
      <c r="N8" s="8"/>
      <c r="O8" s="1" t="s">
        <v>21</v>
      </c>
    </row>
    <row r="9" spans="1:15" ht="15">
      <c r="A9" s="5"/>
      <c r="B9" s="5"/>
      <c r="C9" s="5" t="s">
        <v>22</v>
      </c>
      <c r="D9" s="10" t="s">
        <v>15</v>
      </c>
      <c r="E9" s="11" t="s">
        <v>23</v>
      </c>
      <c r="F9" s="15">
        <v>2020</v>
      </c>
      <c r="G9" s="15"/>
      <c r="H9" s="14"/>
      <c r="I9" s="16">
        <f>F9</f>
        <v>2020</v>
      </c>
      <c r="J9" s="5"/>
      <c r="K9" s="54">
        <v>250</v>
      </c>
      <c r="L9" s="17">
        <f>I9/K9</f>
        <v>8.08</v>
      </c>
      <c r="M9" s="18">
        <f>SUM(L8:L9)</f>
        <v>13.69111111111111</v>
      </c>
      <c r="N9" s="8"/>
      <c r="O9" s="1" t="s">
        <v>21</v>
      </c>
    </row>
    <row r="10" spans="1:15" ht="15">
      <c r="A10" s="5"/>
      <c r="B10" s="5"/>
      <c r="C10" s="5"/>
      <c r="D10" s="10"/>
      <c r="E10" s="11"/>
      <c r="F10" s="14"/>
      <c r="G10" s="14">
        <f>SUM(F8:F9)</f>
        <v>3030</v>
      </c>
      <c r="H10" s="14"/>
      <c r="I10" s="5"/>
      <c r="J10" s="5"/>
      <c r="K10" s="54"/>
      <c r="L10" s="19" t="s">
        <v>21</v>
      </c>
      <c r="M10" s="20"/>
      <c r="N10" s="8"/>
      <c r="O10" s="1" t="s">
        <v>21</v>
      </c>
    </row>
    <row r="11" spans="1:14" ht="15">
      <c r="A11" s="5" t="s">
        <v>24</v>
      </c>
      <c r="B11" s="5" t="s">
        <v>25</v>
      </c>
      <c r="C11" s="5" t="s">
        <v>26</v>
      </c>
      <c r="D11" s="10" t="s">
        <v>20</v>
      </c>
      <c r="E11" s="11" t="s">
        <v>13</v>
      </c>
      <c r="F11" s="14">
        <v>1378</v>
      </c>
      <c r="G11" s="14"/>
      <c r="H11" s="14"/>
      <c r="I11" s="16" t="s">
        <v>21</v>
      </c>
      <c r="J11" s="16">
        <f>F11</f>
        <v>1378</v>
      </c>
      <c r="K11" s="56">
        <v>180</v>
      </c>
      <c r="L11" s="17">
        <f>J11/K11</f>
        <v>7.655555555555556</v>
      </c>
      <c r="M11" s="20"/>
      <c r="N11" s="8"/>
    </row>
    <row r="12" spans="1:14" ht="15">
      <c r="A12" s="5"/>
      <c r="B12" s="5"/>
      <c r="C12" s="5" t="s">
        <v>27</v>
      </c>
      <c r="D12" s="10" t="s">
        <v>15</v>
      </c>
      <c r="E12" s="11" t="s">
        <v>23</v>
      </c>
      <c r="F12" s="15">
        <v>1320</v>
      </c>
      <c r="G12" s="15"/>
      <c r="H12" s="14"/>
      <c r="I12" s="16">
        <f>F12</f>
        <v>1320</v>
      </c>
      <c r="J12" s="5"/>
      <c r="K12" s="54">
        <v>250</v>
      </c>
      <c r="L12" s="17">
        <f>I12/K12</f>
        <v>5.28</v>
      </c>
      <c r="M12" s="18">
        <f>SUM(L11:L12)</f>
        <v>12.935555555555556</v>
      </c>
      <c r="N12" s="8"/>
    </row>
    <row r="13" spans="1:14" ht="15">
      <c r="A13" s="5"/>
      <c r="B13" s="5"/>
      <c r="C13" s="5"/>
      <c r="D13" s="10"/>
      <c r="E13" s="11"/>
      <c r="F13" s="14"/>
      <c r="G13" s="14">
        <f>SUM(F11:F12)</f>
        <v>2698</v>
      </c>
      <c r="H13" s="14"/>
      <c r="I13" s="5"/>
      <c r="J13" s="5"/>
      <c r="K13" s="54"/>
      <c r="L13" s="19" t="s">
        <v>21</v>
      </c>
      <c r="M13" s="20"/>
      <c r="N13" s="8"/>
    </row>
    <row r="14" spans="1:14" ht="15">
      <c r="A14" s="5" t="s">
        <v>28</v>
      </c>
      <c r="B14" s="21" t="s">
        <v>29</v>
      </c>
      <c r="C14" s="21" t="s">
        <v>30</v>
      </c>
      <c r="D14" s="22" t="s">
        <v>20</v>
      </c>
      <c r="E14" s="23" t="s">
        <v>13</v>
      </c>
      <c r="F14" s="24">
        <v>1066</v>
      </c>
      <c r="G14" s="24"/>
      <c r="H14" s="5"/>
      <c r="I14" s="5"/>
      <c r="J14" s="16">
        <f>F14</f>
        <v>1066</v>
      </c>
      <c r="K14" s="56">
        <v>180</v>
      </c>
      <c r="L14" s="17">
        <f>J14/K14</f>
        <v>5.9222222222222225</v>
      </c>
      <c r="M14" s="20"/>
      <c r="N14" s="8"/>
    </row>
    <row r="15" spans="1:14" ht="15">
      <c r="A15" s="5"/>
      <c r="B15" s="21"/>
      <c r="C15" s="21" t="s">
        <v>21</v>
      </c>
      <c r="D15" s="22" t="s">
        <v>15</v>
      </c>
      <c r="E15" s="23" t="s">
        <v>23</v>
      </c>
      <c r="F15" s="25">
        <v>1066</v>
      </c>
      <c r="G15" s="25"/>
      <c r="H15" s="5"/>
      <c r="I15" s="16">
        <f>F15</f>
        <v>1066</v>
      </c>
      <c r="J15" s="5"/>
      <c r="K15" s="54">
        <v>250</v>
      </c>
      <c r="L15" s="17">
        <f>I15/K15</f>
        <v>4.264</v>
      </c>
      <c r="M15" s="18">
        <f>SUM(L14:L15)</f>
        <v>10.186222222222224</v>
      </c>
      <c r="N15" s="8"/>
    </row>
    <row r="16" spans="1:14" ht="15">
      <c r="A16" s="5"/>
      <c r="B16" s="21"/>
      <c r="C16" s="21"/>
      <c r="D16" s="22"/>
      <c r="E16" s="23"/>
      <c r="F16" s="24"/>
      <c r="G16" s="24">
        <f>SUM(F14:F15)</f>
        <v>2132</v>
      </c>
      <c r="H16" s="5"/>
      <c r="I16" s="5"/>
      <c r="J16" s="5"/>
      <c r="K16" s="54"/>
      <c r="L16" s="17" t="s">
        <v>21</v>
      </c>
      <c r="M16" s="20"/>
      <c r="N16" s="8"/>
    </row>
    <row r="17" spans="1:14" ht="15">
      <c r="A17" s="5" t="s">
        <v>31</v>
      </c>
      <c r="B17" s="5" t="s">
        <v>32</v>
      </c>
      <c r="C17" s="5" t="s">
        <v>33</v>
      </c>
      <c r="D17" s="10" t="s">
        <v>20</v>
      </c>
      <c r="E17" s="11" t="s">
        <v>13</v>
      </c>
      <c r="F17" s="14">
        <v>1586</v>
      </c>
      <c r="G17" s="14"/>
      <c r="H17" s="14"/>
      <c r="I17" s="5"/>
      <c r="J17" s="16">
        <f>F17</f>
        <v>1586</v>
      </c>
      <c r="K17" s="56">
        <v>180</v>
      </c>
      <c r="L17" s="17">
        <f>J17/K17</f>
        <v>8.811111111111112</v>
      </c>
      <c r="M17" s="20"/>
      <c r="N17" s="8"/>
    </row>
    <row r="18" spans="1:14" ht="15">
      <c r="A18" s="5"/>
      <c r="B18" s="5"/>
      <c r="C18" s="5" t="s">
        <v>34</v>
      </c>
      <c r="D18" s="22" t="s">
        <v>15</v>
      </c>
      <c r="E18" s="11" t="s">
        <v>23</v>
      </c>
      <c r="F18" s="15">
        <v>1586</v>
      </c>
      <c r="G18" s="15"/>
      <c r="H18" s="14"/>
      <c r="I18" s="16">
        <f>F18</f>
        <v>1586</v>
      </c>
      <c r="J18" s="5"/>
      <c r="K18" s="54">
        <v>250</v>
      </c>
      <c r="L18" s="17">
        <f>I18/K18</f>
        <v>6.344</v>
      </c>
      <c r="M18" s="18">
        <f>SUM(L17:L18)</f>
        <v>15.155111111111111</v>
      </c>
      <c r="N18" s="8"/>
    </row>
    <row r="19" spans="1:14" ht="15">
      <c r="A19" s="5"/>
      <c r="B19" s="5"/>
      <c r="C19" s="5"/>
      <c r="D19" s="10"/>
      <c r="E19" s="11"/>
      <c r="F19" s="14"/>
      <c r="G19" s="26">
        <f>SUM(F17:F18)</f>
        <v>3172</v>
      </c>
      <c r="H19" s="26"/>
      <c r="I19" s="5"/>
      <c r="J19" s="5"/>
      <c r="K19" s="54"/>
      <c r="L19" s="17" t="s">
        <v>21</v>
      </c>
      <c r="M19" s="20"/>
      <c r="N19" s="8"/>
    </row>
    <row r="20" spans="1:14" ht="15">
      <c r="A20" s="5" t="s">
        <v>35</v>
      </c>
      <c r="B20" s="5" t="s">
        <v>36</v>
      </c>
      <c r="C20" s="14" t="s">
        <v>37</v>
      </c>
      <c r="D20" s="10" t="s">
        <v>38</v>
      </c>
      <c r="E20" s="11" t="s">
        <v>13</v>
      </c>
      <c r="F20" s="14">
        <v>1782</v>
      </c>
      <c r="G20" s="14"/>
      <c r="H20" s="26"/>
      <c r="I20" s="5"/>
      <c r="J20" s="16">
        <f>F20</f>
        <v>1782</v>
      </c>
      <c r="K20" s="56">
        <v>180</v>
      </c>
      <c r="L20" s="19">
        <f>J20/K20</f>
        <v>9.9</v>
      </c>
      <c r="M20" s="20"/>
      <c r="N20" s="8"/>
    </row>
    <row r="21" spans="1:14" ht="15.75" thickBot="1">
      <c r="A21" s="5"/>
      <c r="B21" s="5"/>
      <c r="C21" s="14" t="s">
        <v>39</v>
      </c>
      <c r="D21" s="22" t="s">
        <v>12</v>
      </c>
      <c r="E21" s="27" t="s">
        <v>23</v>
      </c>
      <c r="F21" s="15">
        <v>1426</v>
      </c>
      <c r="G21" s="15"/>
      <c r="H21" s="26"/>
      <c r="I21" s="28">
        <f>F21</f>
        <v>1426</v>
      </c>
      <c r="J21" s="29"/>
      <c r="K21" s="57">
        <v>250</v>
      </c>
      <c r="L21" s="30">
        <f>I21/K21</f>
        <v>5.704</v>
      </c>
      <c r="M21" s="31">
        <f>SUM(L20:L21)</f>
        <v>15.604</v>
      </c>
      <c r="N21" s="8"/>
    </row>
    <row r="22" spans="1:14" ht="15.75" thickBot="1">
      <c r="A22" s="5"/>
      <c r="B22" s="5"/>
      <c r="C22" s="14"/>
      <c r="D22" s="27"/>
      <c r="E22" s="8"/>
      <c r="F22" s="14"/>
      <c r="G22" s="32">
        <f>SUM(F20:F21)</f>
        <v>3208</v>
      </c>
      <c r="H22" s="26"/>
      <c r="I22" s="33"/>
      <c r="J22" s="33"/>
      <c r="K22" s="58"/>
      <c r="L22" s="8"/>
      <c r="M22" s="34" t="s">
        <v>21</v>
      </c>
      <c r="N22" s="35"/>
    </row>
    <row r="23" spans="1:14" ht="15.75" thickBot="1">
      <c r="A23" s="5"/>
      <c r="B23" s="7"/>
      <c r="C23" s="5" t="s">
        <v>40</v>
      </c>
      <c r="D23" s="5"/>
      <c r="E23" s="14"/>
      <c r="F23" s="14"/>
      <c r="G23" s="36">
        <f>SUM(I23:J23)</f>
        <v>30900</v>
      </c>
      <c r="H23" s="3"/>
      <c r="I23" s="37">
        <f>SUM(I7:I21)</f>
        <v>24078</v>
      </c>
      <c r="J23" s="38">
        <f>SUM(J7:J22)</f>
        <v>6822</v>
      </c>
      <c r="K23" s="59" t="s">
        <v>41</v>
      </c>
      <c r="L23" s="8"/>
      <c r="M23" s="8"/>
      <c r="N23" s="61">
        <f>SUM(M7:M22)</f>
        <v>134.212</v>
      </c>
    </row>
    <row r="24" spans="1:14" ht="15">
      <c r="A24" s="8"/>
      <c r="B24" s="8"/>
      <c r="C24" s="8"/>
      <c r="D24" s="8"/>
      <c r="E24" s="8"/>
      <c r="F24" s="8"/>
      <c r="G24" s="8"/>
      <c r="H24" s="8"/>
      <c r="I24" s="40">
        <f>I23/G23</f>
        <v>0.7792233009708738</v>
      </c>
      <c r="J24" s="40">
        <f>J23/G23</f>
        <v>0.22077669902912622</v>
      </c>
      <c r="K24" s="60"/>
      <c r="L24" s="4" t="s">
        <v>21</v>
      </c>
      <c r="M24" s="5"/>
      <c r="N24" s="8"/>
    </row>
    <row r="25" spans="1:14" ht="15">
      <c r="A25" s="8"/>
      <c r="B25" s="8"/>
      <c r="C25" s="8"/>
      <c r="D25" s="8"/>
      <c r="E25" s="8"/>
      <c r="F25" s="8"/>
      <c r="G25" s="8"/>
      <c r="H25" s="8"/>
      <c r="I25" s="42"/>
      <c r="J25" s="42"/>
      <c r="K25" s="60"/>
      <c r="L25" s="4"/>
      <c r="M25" s="5"/>
      <c r="N25" s="8"/>
    </row>
    <row r="26" spans="1:14" ht="15">
      <c r="A26" s="7" t="s">
        <v>42</v>
      </c>
      <c r="B26" s="5"/>
      <c r="C26" s="8"/>
      <c r="D26" s="8"/>
      <c r="E26" s="8"/>
      <c r="F26" s="8"/>
      <c r="G26" s="8"/>
      <c r="H26" s="8"/>
      <c r="I26" s="41"/>
      <c r="J26" s="41"/>
      <c r="K26" s="60"/>
      <c r="L26" s="4"/>
      <c r="M26" s="5"/>
      <c r="N26" s="8"/>
    </row>
    <row r="27" spans="1:14" ht="15">
      <c r="A27" s="5" t="s">
        <v>43</v>
      </c>
      <c r="B27" s="5" t="s">
        <v>44</v>
      </c>
      <c r="C27" s="5" t="s">
        <v>45</v>
      </c>
      <c r="D27" s="11" t="s">
        <v>13</v>
      </c>
      <c r="E27" s="11"/>
      <c r="F27" s="14">
        <v>2882</v>
      </c>
      <c r="G27" s="8"/>
      <c r="H27" s="14"/>
      <c r="I27" s="16" t="s">
        <v>21</v>
      </c>
      <c r="J27" s="16">
        <f>F27</f>
        <v>2882</v>
      </c>
      <c r="K27" s="55">
        <v>250</v>
      </c>
      <c r="L27" s="4">
        <f>F27/K27</f>
        <v>11.528</v>
      </c>
      <c r="M27" s="8"/>
      <c r="N27" s="8"/>
    </row>
    <row r="28" spans="1:14" ht="15">
      <c r="A28" s="8"/>
      <c r="B28" s="5"/>
      <c r="C28" s="5" t="s">
        <v>45</v>
      </c>
      <c r="D28" s="27" t="s">
        <v>23</v>
      </c>
      <c r="E28" s="27"/>
      <c r="F28" s="15">
        <v>3292</v>
      </c>
      <c r="G28" s="15"/>
      <c r="H28" s="14"/>
      <c r="I28" s="16">
        <f>F28</f>
        <v>3292</v>
      </c>
      <c r="J28" s="5"/>
      <c r="K28" s="54">
        <v>250</v>
      </c>
      <c r="L28" s="4">
        <f>F28/K28</f>
        <v>13.168</v>
      </c>
      <c r="M28" s="4">
        <f>SUM(L27:L28)</f>
        <v>24.695999999999998</v>
      </c>
      <c r="N28" s="5"/>
    </row>
    <row r="29" spans="1:14" ht="15">
      <c r="A29" s="8"/>
      <c r="B29" s="5"/>
      <c r="C29" s="5"/>
      <c r="D29" s="27"/>
      <c r="E29" s="27"/>
      <c r="F29" s="14"/>
      <c r="G29" s="14">
        <f>SUM(F27:F28)</f>
        <v>6174</v>
      </c>
      <c r="H29" s="14"/>
      <c r="I29" s="5"/>
      <c r="J29" s="5"/>
      <c r="K29" s="55"/>
      <c r="L29" s="5"/>
      <c r="M29" s="5"/>
      <c r="N29" s="5"/>
    </row>
    <row r="30" spans="1:14" ht="15">
      <c r="A30" s="5" t="s">
        <v>46</v>
      </c>
      <c r="B30" s="5" t="s">
        <v>47</v>
      </c>
      <c r="C30" s="5"/>
      <c r="D30" s="11" t="s">
        <v>13</v>
      </c>
      <c r="E30" s="11" t="s">
        <v>48</v>
      </c>
      <c r="F30" s="14">
        <v>4370</v>
      </c>
      <c r="G30" s="14"/>
      <c r="H30" s="14"/>
      <c r="I30" s="5"/>
      <c r="J30" s="16">
        <f>F30</f>
        <v>4370</v>
      </c>
      <c r="K30" s="55">
        <v>180</v>
      </c>
      <c r="L30" s="4">
        <f>F30/K30</f>
        <v>24.27777777777778</v>
      </c>
      <c r="M30" s="5"/>
      <c r="N30" s="5"/>
    </row>
    <row r="31" spans="1:14" ht="15.75" thickBot="1">
      <c r="A31" s="8"/>
      <c r="B31" s="5"/>
      <c r="C31" s="5" t="s">
        <v>49</v>
      </c>
      <c r="D31" s="27" t="s">
        <v>23</v>
      </c>
      <c r="E31" s="27"/>
      <c r="F31" s="15">
        <v>4742</v>
      </c>
      <c r="G31" s="15"/>
      <c r="H31" s="14"/>
      <c r="I31" s="28">
        <f>F31</f>
        <v>4742</v>
      </c>
      <c r="J31" s="29"/>
      <c r="K31" s="54">
        <v>180</v>
      </c>
      <c r="L31" s="43">
        <f>F31/K31</f>
        <v>26.344444444444445</v>
      </c>
      <c r="M31" s="43">
        <f>SUM(L30:L31)</f>
        <v>50.62222222222222</v>
      </c>
      <c r="N31" s="5"/>
    </row>
    <row r="32" spans="1:14" ht="15.75" thickBot="1">
      <c r="A32" s="8"/>
      <c r="B32" s="5"/>
      <c r="C32" s="5"/>
      <c r="D32" s="27"/>
      <c r="E32" s="27"/>
      <c r="F32" s="14"/>
      <c r="G32" s="15">
        <f>SUM(F30:F31)</f>
        <v>9112</v>
      </c>
      <c r="H32" s="15"/>
      <c r="I32" s="8"/>
      <c r="J32" s="8"/>
      <c r="K32" s="8"/>
      <c r="L32" s="8"/>
      <c r="M32" s="6"/>
      <c r="N32" s="35"/>
    </row>
    <row r="33" spans="1:14" ht="15.75" thickBot="1">
      <c r="A33" s="8"/>
      <c r="B33" s="5"/>
      <c r="C33" s="44" t="s">
        <v>50</v>
      </c>
      <c r="D33" s="8"/>
      <c r="E33" s="27"/>
      <c r="F33" s="14"/>
      <c r="G33" s="32">
        <f>SUM(G32,G29)</f>
        <v>15286</v>
      </c>
      <c r="H33" s="26"/>
      <c r="I33" s="45">
        <f>SUM(I27:I31)</f>
        <v>8034</v>
      </c>
      <c r="J33" s="45">
        <f>SUM(J27:J31)</f>
        <v>7252</v>
      </c>
      <c r="K33" s="39" t="s">
        <v>41</v>
      </c>
      <c r="L33" s="8"/>
      <c r="M33" s="8"/>
      <c r="N33" s="62">
        <f>SUM(L27:L31)</f>
        <v>75.31822222222222</v>
      </c>
    </row>
    <row r="34" spans="1:14" ht="15.75" thickBot="1">
      <c r="A34" s="8"/>
      <c r="B34" s="5"/>
      <c r="C34" s="8"/>
      <c r="D34" s="8"/>
      <c r="E34" s="8"/>
      <c r="F34" s="14"/>
      <c r="G34" s="8"/>
      <c r="H34" s="26"/>
      <c r="I34" s="46">
        <f>I33/G33</f>
        <v>0.5255789611409133</v>
      </c>
      <c r="J34" s="46">
        <f>J33/G33</f>
        <v>0.47442103885908676</v>
      </c>
      <c r="K34" s="39"/>
      <c r="L34" s="8"/>
      <c r="M34" s="47"/>
      <c r="N34" s="8"/>
    </row>
    <row r="35" spans="1:14" ht="15.75" thickBot="1">
      <c r="A35" s="8"/>
      <c r="B35" s="5"/>
      <c r="C35" s="5" t="s">
        <v>51</v>
      </c>
      <c r="D35" s="27"/>
      <c r="E35" s="27"/>
      <c r="F35" s="14"/>
      <c r="G35" s="38">
        <f>G33+G23</f>
        <v>46186</v>
      </c>
      <c r="H35" s="26"/>
      <c r="I35" s="36">
        <f>I33+I23</f>
        <v>32112</v>
      </c>
      <c r="J35" s="36">
        <f>J33+J23</f>
        <v>14074</v>
      </c>
      <c r="K35" s="39"/>
      <c r="L35" s="8"/>
      <c r="M35" s="47"/>
      <c r="N35" s="8"/>
    </row>
    <row r="36" spans="1:14" ht="15">
      <c r="A36" s="8"/>
      <c r="B36" s="5"/>
      <c r="C36" s="5"/>
      <c r="D36" s="27"/>
      <c r="E36" s="27"/>
      <c r="F36" s="14"/>
      <c r="G36" s="26"/>
      <c r="H36" s="26"/>
      <c r="I36" s="48">
        <f>I35/G35</f>
        <v>0.6952756246481617</v>
      </c>
      <c r="J36" s="48">
        <f>J35/G35</f>
        <v>0.3047243753518382</v>
      </c>
      <c r="K36" s="39"/>
      <c r="L36" s="8"/>
      <c r="M36" s="47"/>
      <c r="N36" s="8"/>
    </row>
    <row r="37" spans="1:14" ht="15.75" thickBot="1">
      <c r="A37" s="8"/>
      <c r="B37" s="5"/>
      <c r="C37" s="5"/>
      <c r="D37" s="27"/>
      <c r="E37" s="27"/>
      <c r="F37" s="14"/>
      <c r="G37" s="26"/>
      <c r="H37" s="26"/>
      <c r="I37" s="8"/>
      <c r="J37" s="5"/>
      <c r="K37" s="49" t="s">
        <v>52</v>
      </c>
      <c r="L37" s="8"/>
      <c r="M37" s="50"/>
      <c r="N37" s="51">
        <f>N23+N33</f>
        <v>209.53022222222222</v>
      </c>
    </row>
    <row r="38" spans="1:14" ht="16.5" thickBot="1" thickTop="1">
      <c r="A38" s="7" t="s">
        <v>54</v>
      </c>
      <c r="B38" s="8"/>
      <c r="C38" s="5"/>
      <c r="D38" s="5"/>
      <c r="E38" s="5"/>
      <c r="F38" s="5"/>
      <c r="G38" s="5"/>
      <c r="H38" s="5"/>
      <c r="I38" s="7" t="s">
        <v>53</v>
      </c>
      <c r="J38" s="5"/>
      <c r="K38" s="5"/>
      <c r="L38" s="8"/>
      <c r="M38" s="8"/>
      <c r="N38" s="64">
        <v>166</v>
      </c>
    </row>
    <row r="39" spans="2:14" ht="16.5" thickBot="1" thickTop="1">
      <c r="B39" s="8"/>
      <c r="C39" s="5"/>
      <c r="D39" s="5"/>
      <c r="E39" s="5"/>
      <c r="F39" s="5"/>
      <c r="G39" s="5"/>
      <c r="H39" s="5"/>
      <c r="I39" s="7" t="s">
        <v>55</v>
      </c>
      <c r="J39" s="5"/>
      <c r="K39" s="5"/>
      <c r="L39" s="5"/>
      <c r="M39" s="5"/>
      <c r="N39" s="63">
        <f>N37-N38</f>
        <v>43.53022222222222</v>
      </c>
    </row>
    <row r="40" spans="1:14" ht="15">
      <c r="A40" s="8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</sheetData>
  <sheetProtection/>
  <printOptions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Matthew</cp:lastModifiedBy>
  <cp:lastPrinted>2009-12-28T13:45:08Z</cp:lastPrinted>
  <dcterms:created xsi:type="dcterms:W3CDTF">2009-12-28T13:39:10Z</dcterms:created>
  <dcterms:modified xsi:type="dcterms:W3CDTF">2010-01-06T18:43:37Z</dcterms:modified>
  <cp:category/>
  <cp:version/>
  <cp:contentType/>
  <cp:contentStatus/>
</cp:coreProperties>
</file>